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944" windowHeight="5280" activeTab="1"/>
  </bookViews>
  <sheets>
    <sheet name="założenia tarczy" sheetId="1" r:id="rId1"/>
    <sheet name="kalkulator tarczy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3" i="2" l="1"/>
  <c r="K11" i="2" s="1"/>
  <c r="T13" i="2"/>
  <c r="E12" i="2" s="1"/>
  <c r="T12" i="2"/>
  <c r="K12" i="2" s="1"/>
  <c r="U12" i="2" s="1"/>
  <c r="T14" i="2"/>
  <c r="E14" i="2" s="1"/>
  <c r="U14" i="2" l="1"/>
  <c r="M14" i="2" s="1"/>
  <c r="V14" i="2" s="1"/>
  <c r="V13" i="2" l="1"/>
  <c r="L12" i="2" s="1"/>
  <c r="M12" i="2" l="1"/>
  <c r="V12" i="2" s="1"/>
  <c r="O14" i="2" l="1"/>
  <c r="W14" i="2" s="1"/>
  <c r="O12" i="2"/>
  <c r="W12" i="2" s="1"/>
  <c r="P14" i="2" l="1"/>
  <c r="X14" i="2" s="1"/>
  <c r="Q14" i="2" s="1"/>
  <c r="Y14" i="2" s="1"/>
  <c r="P12" i="2"/>
  <c r="X12" i="2" s="1"/>
  <c r="Q12" i="2" s="1"/>
  <c r="Y12" i="2" s="1"/>
  <c r="R12" i="2" s="1"/>
  <c r="R14" i="2" l="1"/>
</calcChain>
</file>

<file path=xl/sharedStrings.xml><?xml version="1.0" encoding="utf-8"?>
<sst xmlns="http://schemas.openxmlformats.org/spreadsheetml/2006/main" count="37" uniqueCount="32">
  <si>
    <t>Czy pracownik jest objęty zwolnieniem ze składek ZUS?</t>
  </si>
  <si>
    <t>Obowiązująca w firmie składka ubezpieczenia wypadkowego (%)</t>
  </si>
  <si>
    <t>Liczba miesiący objęta dofinansowaniem</t>
  </si>
  <si>
    <t>słownik</t>
  </si>
  <si>
    <t>TAK</t>
  </si>
  <si>
    <t>NIE</t>
  </si>
  <si>
    <t>Wysokość wynagrodzenia brutto *</t>
  </si>
  <si>
    <t>sytuacji przed kryzysem</t>
  </si>
  <si>
    <t>DOFINANSOWANIE:</t>
  </si>
  <si>
    <t>do wynagrodzenia otrzymywane przez pracodawcę</t>
  </si>
  <si>
    <t>do składek ZUS pracodawacy</t>
  </si>
  <si>
    <t xml:space="preserve">
 za 1 miesiąc
</t>
  </si>
  <si>
    <t xml:space="preserve"> we wszystkich okresach
</t>
  </si>
  <si>
    <t>wypełniamy wyłącznie białe pola</t>
  </si>
  <si>
    <t>obniżeń spowodowanych kryzysem</t>
  </si>
  <si>
    <t>etat</t>
  </si>
  <si>
    <t>w godzinach tygodniowo</t>
  </si>
  <si>
    <t>Wymiar czasu</t>
  </si>
  <si>
    <t xml:space="preserve"> Kalkulator wysokości dofinansowań  do wynagrodzeń pracowników przygotowany w oparciu o założenia TARCZY ANTYKRYZYSOWEJ 2.0</t>
  </si>
  <si>
    <t>Założenia Tarczy Antykryzysowej ( Ustawa z dnia 16 kwietnia 2020 r.o szczególnych instrumentach wsparcia w związku z rozprzestrzenianiem się wirusa SARS-CoV-2)</t>
  </si>
  <si>
    <r>
      <rPr>
        <b/>
        <i/>
        <sz val="10"/>
        <color theme="1"/>
        <rFont val="LeanOSans FY"/>
        <family val="3"/>
      </rPr>
      <t>*</t>
    </r>
    <r>
      <rPr>
        <i/>
        <sz val="10"/>
        <color theme="1"/>
        <rFont val="LeanOSans FY"/>
        <family val="3"/>
      </rPr>
      <t>w przeliczeniu na pełen wymiar czasu pracy</t>
    </r>
  </si>
  <si>
    <t>Redukcja etatu w %</t>
  </si>
  <si>
    <t>%</t>
  </si>
  <si>
    <t>OBNIŻENIE WYMIARU CZASU PRACY (zgodnie z art. 15g ust. 8 i 10)</t>
  </si>
  <si>
    <r>
      <t xml:space="preserve">maksymalne obniżenie </t>
    </r>
    <r>
      <rPr>
        <b/>
        <i/>
        <sz val="10"/>
        <color theme="0"/>
        <rFont val="LeanOSans FY"/>
        <family val="3"/>
      </rPr>
      <t xml:space="preserve">wymiaru czasu pracy (etat)  - </t>
    </r>
  </si>
  <si>
    <t>PRZESTÓJ EKONOMICZNY (zgodnie z art. 15g ust. 6-7)</t>
  </si>
  <si>
    <t xml:space="preserve">Wysokość wynagrodzenia brutto </t>
  </si>
  <si>
    <t>Kalkulator opracowano w oparciu o założenia Tarczy Antykryzysowej  zgodnie z ustawą z dnia 16 kwietnia 2020 r.o szczególnych instrumentach wsparcia w związku z rozprzestrzenianiem się wirusa SARS-CoV-2</t>
  </si>
  <si>
    <t>Celem niniejszego opracowania jest  zbadanie możliwości uzyskania dofinansowania określonego w art. 15g ust. 6,7, 8 i 10 w/w ustawy</t>
  </si>
  <si>
    <t>Kalkulator jest zgodny  z obecnymi założeniami  wniosku o przyznanie świadczeń na rzecz ochrony miejsc pracy</t>
  </si>
  <si>
    <t>https://fiabilis.pl/</t>
  </si>
  <si>
    <r>
      <t>Kalkulator bazuje na przeciętnym miesięcznym wynagrodzeniu za</t>
    </r>
    <r>
      <rPr>
        <b/>
        <i/>
        <sz val="11"/>
        <color rgb="FF142864"/>
        <rFont val="LeanOSans FY"/>
        <family val="3"/>
      </rPr>
      <t xml:space="preserve"> IV kwartał 2019.</t>
    </r>
    <r>
      <rPr>
        <i/>
        <sz val="11"/>
        <color rgb="FF142864"/>
        <rFont val="LeanOSans FY"/>
        <family val="3"/>
      </rPr>
      <t xml:space="preserve"> Po ogłoszeniu przeciętnego wynagrodzenia za kolejne kwartały, zapraszamy na stronę Fiabilis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</si>
</sst>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LeanOSans FY"/>
      <family val="3"/>
    </font>
    <font>
      <b/>
      <sz val="11"/>
      <color theme="1"/>
      <name val="LeanOSans FY"/>
      <family val="3"/>
    </font>
    <font>
      <sz val="10"/>
      <color theme="1"/>
      <name val="LeanOSans FY"/>
      <family val="3"/>
    </font>
    <font>
      <sz val="11"/>
      <color rgb="FFFF0000"/>
      <name val="LeanOSans FY"/>
      <family val="3"/>
    </font>
    <font>
      <b/>
      <sz val="18"/>
      <color rgb="FF142864"/>
      <name val="LeanOSans FY"/>
      <family val="3"/>
    </font>
    <font>
      <b/>
      <sz val="11"/>
      <color theme="0"/>
      <name val="LeanOSans FY"/>
      <family val="3"/>
    </font>
    <font>
      <i/>
      <sz val="11"/>
      <color theme="1"/>
      <name val="LeanOSans FY"/>
      <family val="3"/>
    </font>
    <font>
      <b/>
      <sz val="11"/>
      <color rgb="FFE63278"/>
      <name val="LeanOSans FY"/>
      <family val="3"/>
    </font>
    <font>
      <b/>
      <i/>
      <sz val="11"/>
      <color rgb="FF142864"/>
      <name val="LeanOSans FY"/>
      <family val="3"/>
    </font>
    <font>
      <i/>
      <sz val="14"/>
      <color theme="0"/>
      <name val="LeanOSans FY"/>
      <family val="3"/>
    </font>
    <font>
      <i/>
      <sz val="11"/>
      <color rgb="FF142864"/>
      <name val="LeanOSans FY"/>
      <family val="3"/>
    </font>
    <font>
      <i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LeanOSans FY"/>
      <family val="3"/>
    </font>
    <font>
      <i/>
      <sz val="10"/>
      <color theme="0"/>
      <name val="LeanOSans FY"/>
      <family val="3"/>
    </font>
    <font>
      <i/>
      <sz val="10"/>
      <color theme="1"/>
      <name val="LeanOSans FY"/>
      <family val="3"/>
    </font>
    <font>
      <b/>
      <i/>
      <sz val="10"/>
      <color theme="1"/>
      <name val="LeanOSans FY"/>
      <family val="3"/>
    </font>
    <font>
      <b/>
      <sz val="10"/>
      <color theme="1"/>
      <name val="LeanOSans FY"/>
      <family val="3"/>
    </font>
    <font>
      <sz val="11"/>
      <color theme="0"/>
      <name val="LeanOSans FY"/>
      <family val="3"/>
    </font>
    <font>
      <sz val="10"/>
      <color theme="0"/>
      <name val="LeanOSans FY"/>
      <family val="3"/>
    </font>
    <font>
      <b/>
      <i/>
      <sz val="10"/>
      <color theme="0"/>
      <name val="LeanOSans FY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142864"/>
        <bgColor indexed="64"/>
      </patternFill>
    </fill>
    <fill>
      <patternFill patternType="solid">
        <fgColor rgb="FFE6327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3278"/>
        <bgColor auto="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EF5F0"/>
        <bgColor indexed="64"/>
      </patternFill>
    </fill>
  </fills>
  <borders count="2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rgb="FF142864"/>
      </left>
      <right/>
      <top/>
      <bottom/>
      <diagonal/>
    </border>
    <border>
      <left style="medium">
        <color rgb="FF142864"/>
      </left>
      <right/>
      <top style="medium">
        <color rgb="FF142864"/>
      </top>
      <bottom/>
      <diagonal/>
    </border>
    <border>
      <left/>
      <right/>
      <top style="medium">
        <color rgb="FF142864"/>
      </top>
      <bottom/>
      <diagonal/>
    </border>
    <border>
      <left/>
      <right style="medium">
        <color rgb="FF142864"/>
      </right>
      <top style="medium">
        <color rgb="FF142864"/>
      </top>
      <bottom/>
      <diagonal/>
    </border>
    <border>
      <left/>
      <right style="medium">
        <color rgb="FF142864"/>
      </right>
      <top/>
      <bottom/>
      <diagonal/>
    </border>
    <border>
      <left style="medium">
        <color rgb="FF142864"/>
      </left>
      <right/>
      <top/>
      <bottom style="medium">
        <color rgb="FF142864"/>
      </bottom>
      <diagonal/>
    </border>
    <border>
      <left/>
      <right/>
      <top/>
      <bottom style="medium">
        <color rgb="FF142864"/>
      </bottom>
      <diagonal/>
    </border>
    <border>
      <left/>
      <right style="medium">
        <color rgb="FF142864"/>
      </right>
      <top/>
      <bottom style="medium">
        <color rgb="FF1428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medium">
        <color rgb="FF142864"/>
      </left>
      <right style="medium">
        <color rgb="FF142864"/>
      </right>
      <top style="medium">
        <color rgb="FF142864"/>
      </top>
      <bottom style="medium">
        <color rgb="FF142864"/>
      </bottom>
      <diagonal/>
    </border>
    <border>
      <left style="medium">
        <color rgb="FF142864"/>
      </left>
      <right style="medium">
        <color rgb="FF142864"/>
      </right>
      <top style="thin">
        <color rgb="FF142864"/>
      </top>
      <bottom/>
      <diagonal/>
    </border>
    <border>
      <left style="medium">
        <color rgb="FF142864"/>
      </left>
      <right/>
      <top style="medium">
        <color rgb="FF142864"/>
      </top>
      <bottom style="medium">
        <color rgb="FF142864"/>
      </bottom>
      <diagonal/>
    </border>
    <border>
      <left/>
      <right style="medium">
        <color rgb="FF142864"/>
      </right>
      <top style="medium">
        <color rgb="FF142864"/>
      </top>
      <bottom style="medium">
        <color rgb="FF142864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10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/>
    <xf numFmtId="0" fontId="1" fillId="0" borderId="0" xfId="0" applyFont="1" applyProtection="1"/>
    <xf numFmtId="0" fontId="1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left" wrapText="1"/>
    </xf>
    <xf numFmtId="0" fontId="1" fillId="0" borderId="0" xfId="0" applyFont="1" applyFill="1" applyBorder="1" applyProtection="1"/>
    <xf numFmtId="0" fontId="1" fillId="0" borderId="0" xfId="0" applyFont="1" applyAlignment="1" applyProtection="1">
      <alignment horizontal="left" vertical="center"/>
    </xf>
    <xf numFmtId="0" fontId="4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 wrapText="1"/>
    </xf>
    <xf numFmtId="0" fontId="11" fillId="0" borderId="0" xfId="0" applyFont="1" applyProtection="1"/>
    <xf numFmtId="0" fontId="11" fillId="0" borderId="0" xfId="0" applyFont="1" applyAlignment="1" applyProtection="1">
      <alignment horizontal="left" vertical="top"/>
    </xf>
    <xf numFmtId="0" fontId="11" fillId="0" borderId="0" xfId="0" applyFont="1" applyAlignment="1" applyProtection="1">
      <alignment vertical="top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center"/>
    </xf>
    <xf numFmtId="4" fontId="10" fillId="7" borderId="0" xfId="0" applyNumberFormat="1" applyFont="1" applyFill="1" applyBorder="1" applyAlignment="1" applyProtection="1">
      <alignment horizontal="left" vertical="center"/>
    </xf>
    <xf numFmtId="4" fontId="2" fillId="7" borderId="0" xfId="0" applyNumberFormat="1" applyFont="1" applyFill="1" applyBorder="1" applyAlignment="1" applyProtection="1">
      <alignment horizontal="center" vertical="center"/>
    </xf>
    <xf numFmtId="4" fontId="1" fillId="2" borderId="0" xfId="0" applyNumberFormat="1" applyFont="1" applyFill="1" applyBorder="1" applyAlignment="1" applyProtection="1">
      <alignment horizontal="center" vertical="center"/>
    </xf>
    <xf numFmtId="4" fontId="10" fillId="6" borderId="7" xfId="0" quotePrefix="1" applyNumberFormat="1" applyFont="1" applyFill="1" applyBorder="1" applyAlignment="1" applyProtection="1">
      <alignment horizontal="center" vertical="center"/>
    </xf>
    <xf numFmtId="4" fontId="1" fillId="2" borderId="0" xfId="0" quotePrefix="1" applyNumberFormat="1" applyFont="1" applyFill="1" applyBorder="1" applyAlignment="1" applyProtection="1">
      <alignment horizontal="center" vertical="center"/>
    </xf>
    <xf numFmtId="4" fontId="10" fillId="7" borderId="0" xfId="0" quotePrefix="1" applyNumberFormat="1" applyFont="1" applyFill="1" applyBorder="1" applyAlignment="1" applyProtection="1">
      <alignment horizontal="left" vertical="center"/>
    </xf>
    <xf numFmtId="0" fontId="6" fillId="6" borderId="0" xfId="0" applyFont="1" applyFill="1" applyBorder="1" applyAlignment="1" applyProtection="1">
      <alignment horizontal="center" vertical="center" wrapText="1"/>
    </xf>
    <xf numFmtId="0" fontId="1" fillId="6" borderId="0" xfId="0" applyNumberFormat="1" applyFont="1" applyFill="1" applyBorder="1" applyAlignment="1" applyProtection="1">
      <alignment horizontal="center" vertical="center" wrapText="1"/>
    </xf>
    <xf numFmtId="0" fontId="18" fillId="6" borderId="0" xfId="0" applyFont="1" applyFill="1" applyBorder="1" applyAlignment="1" applyProtection="1">
      <alignment horizontal="center" vertical="center" wrapText="1"/>
    </xf>
    <xf numFmtId="4" fontId="19" fillId="2" borderId="0" xfId="0" applyNumberFormat="1" applyFont="1" applyFill="1" applyBorder="1" applyAlignment="1" applyProtection="1">
      <alignment horizontal="center" vertical="center" wrapText="1"/>
    </xf>
    <xf numFmtId="4" fontId="19" fillId="0" borderId="0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1" fillId="0" borderId="15" xfId="0" applyFont="1" applyBorder="1" applyProtection="1"/>
    <xf numFmtId="0" fontId="1" fillId="6" borderId="21" xfId="0" applyFont="1" applyFill="1" applyBorder="1" applyAlignment="1" applyProtection="1">
      <alignment horizontal="center" vertical="center" wrapText="1"/>
      <protection locked="0"/>
    </xf>
    <xf numFmtId="4" fontId="1" fillId="6" borderId="21" xfId="0" applyNumberFormat="1" applyFont="1" applyFill="1" applyBorder="1" applyAlignment="1" applyProtection="1">
      <alignment horizontal="center" vertical="center" wrapText="1"/>
      <protection locked="0"/>
    </xf>
    <xf numFmtId="3" fontId="1" fillId="6" borderId="23" xfId="0" applyNumberFormat="1" applyFont="1" applyFill="1" applyBorder="1" applyAlignment="1" applyProtection="1">
      <alignment horizontal="right" vertical="center" wrapText="1"/>
      <protection locked="0"/>
    </xf>
    <xf numFmtId="0" fontId="1" fillId="6" borderId="21" xfId="0" applyNumberFormat="1" applyFont="1" applyFill="1" applyBorder="1" applyAlignment="1" applyProtection="1">
      <alignment horizontal="center" vertical="center" wrapText="1"/>
      <protection locked="0"/>
    </xf>
    <xf numFmtId="4" fontId="1" fillId="6" borderId="24" xfId="0" applyNumberFormat="1" applyFont="1" applyFill="1" applyBorder="1" applyAlignment="1" applyProtection="1">
      <alignment horizontal="center" vertical="center" wrapText="1"/>
      <protection locked="0"/>
    </xf>
    <xf numFmtId="0" fontId="1" fillId="9" borderId="0" xfId="0" applyFont="1" applyFill="1" applyBorder="1" applyAlignment="1" applyProtection="1">
      <alignment horizontal="center" vertical="center" wrapText="1"/>
    </xf>
    <xf numFmtId="0" fontId="14" fillId="9" borderId="19" xfId="0" applyFont="1" applyFill="1" applyBorder="1" applyAlignment="1" applyProtection="1">
      <alignment horizontal="center" vertical="center" wrapText="1"/>
    </xf>
    <xf numFmtId="0" fontId="1" fillId="6" borderId="0" xfId="0" applyFont="1" applyFill="1" applyProtection="1"/>
    <xf numFmtId="0" fontId="1" fillId="6" borderId="0" xfId="0" applyFont="1" applyFill="1" applyBorder="1" applyAlignment="1" applyProtection="1">
      <alignment horizontal="center"/>
    </xf>
    <xf numFmtId="0" fontId="15" fillId="6" borderId="15" xfId="0" quotePrefix="1" applyNumberFormat="1" applyFont="1" applyFill="1" applyBorder="1" applyAlignment="1" applyProtection="1">
      <alignment horizontal="center" vertical="center"/>
    </xf>
    <xf numFmtId="0" fontId="15" fillId="6" borderId="0" xfId="0" quotePrefix="1" applyNumberFormat="1" applyFont="1" applyFill="1" applyBorder="1" applyAlignment="1" applyProtection="1">
      <alignment horizontal="center" vertical="center"/>
    </xf>
    <xf numFmtId="0" fontId="7" fillId="6" borderId="0" xfId="0" applyFont="1" applyFill="1" applyBorder="1" applyAlignment="1" applyProtection="1">
      <alignment horizontal="left" vertical="center"/>
    </xf>
    <xf numFmtId="0" fontId="20" fillId="2" borderId="11" xfId="0" quotePrefix="1" applyNumberFormat="1" applyFont="1" applyFill="1" applyBorder="1" applyAlignment="1" applyProtection="1">
      <alignment horizontal="center" vertical="center"/>
    </xf>
    <xf numFmtId="0" fontId="20" fillId="2" borderId="0" xfId="0" quotePrefix="1" applyNumberFormat="1" applyFont="1" applyFill="1" applyBorder="1" applyAlignment="1" applyProtection="1">
      <alignment horizontal="center" vertical="center"/>
    </xf>
    <xf numFmtId="4" fontId="19" fillId="2" borderId="0" xfId="0" quotePrefix="1" applyNumberFormat="1" applyFont="1" applyFill="1" applyBorder="1" applyAlignment="1" applyProtection="1">
      <alignment horizontal="center" vertical="center"/>
    </xf>
    <xf numFmtId="4" fontId="1" fillId="6" borderId="22" xfId="0" applyNumberFormat="1" applyFont="1" applyFill="1" applyBorder="1" applyAlignment="1" applyProtection="1">
      <alignment horizontal="center" vertical="center" wrapText="1"/>
    </xf>
    <xf numFmtId="49" fontId="1" fillId="6" borderId="24" xfId="1" applyNumberFormat="1" applyFont="1" applyFill="1" applyBorder="1" applyAlignment="1" applyProtection="1">
      <alignment horizontal="left" vertical="center" wrapText="1"/>
    </xf>
    <xf numFmtId="4" fontId="1" fillId="6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wrapText="1"/>
    </xf>
    <xf numFmtId="4" fontId="20" fillId="7" borderId="0" xfId="0" applyNumberFormat="1" applyFont="1" applyFill="1" applyBorder="1" applyAlignment="1" applyProtection="1">
      <alignment horizontal="center" vertical="top"/>
    </xf>
    <xf numFmtId="4" fontId="20" fillId="3" borderId="8" xfId="0" applyNumberFormat="1" applyFont="1" applyFill="1" applyBorder="1" applyAlignment="1" applyProtection="1">
      <alignment horizontal="center" vertical="center" wrapText="1"/>
    </xf>
    <xf numFmtId="4" fontId="15" fillId="3" borderId="7" xfId="0" quotePrefix="1" applyNumberFormat="1" applyFont="1" applyFill="1" applyBorder="1" applyAlignment="1" applyProtection="1">
      <alignment horizontal="center" vertical="center"/>
    </xf>
    <xf numFmtId="4" fontId="15" fillId="3" borderId="0" xfId="0" quotePrefix="1" applyNumberFormat="1" applyFont="1" applyFill="1" applyBorder="1" applyAlignment="1" applyProtection="1">
      <alignment horizontal="center" vertical="center"/>
    </xf>
    <xf numFmtId="4" fontId="3" fillId="2" borderId="9" xfId="0" quotePrefix="1" applyNumberFormat="1" applyFont="1" applyFill="1" applyBorder="1" applyAlignment="1" applyProtection="1">
      <alignment horizontal="center" vertical="center"/>
    </xf>
    <xf numFmtId="4" fontId="3" fillId="2" borderId="7" xfId="0" quotePrefix="1" applyNumberFormat="1" applyFont="1" applyFill="1" applyBorder="1" applyAlignment="1" applyProtection="1">
      <alignment horizontal="center" vertical="center"/>
    </xf>
    <xf numFmtId="4" fontId="3" fillId="2" borderId="7" xfId="0" applyNumberFormat="1" applyFont="1" applyFill="1" applyBorder="1" applyAlignment="1" applyProtection="1">
      <alignment horizontal="center" vertical="center"/>
    </xf>
    <xf numFmtId="4" fontId="3" fillId="2" borderId="10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20" fillId="2" borderId="19" xfId="0" quotePrefix="1" applyNumberFormat="1" applyFont="1" applyFill="1" applyBorder="1" applyAlignment="1" applyProtection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" fontId="1" fillId="2" borderId="0" xfId="0" applyNumberFormat="1" applyFont="1" applyFill="1" applyBorder="1" applyAlignment="1" applyProtection="1">
      <alignment horizontal="center" vertical="center" wrapText="1"/>
    </xf>
    <xf numFmtId="4" fontId="1" fillId="2" borderId="19" xfId="0" applyNumberFormat="1" applyFont="1" applyFill="1" applyBorder="1" applyAlignment="1" applyProtection="1">
      <alignment horizontal="center" vertical="center" wrapText="1"/>
    </xf>
    <xf numFmtId="0" fontId="2" fillId="9" borderId="0" xfId="0" applyFont="1" applyFill="1" applyBorder="1" applyAlignment="1" applyProtection="1">
      <alignment horizontal="center" vertical="center" wrapText="1"/>
    </xf>
    <xf numFmtId="0" fontId="2" fillId="9" borderId="19" xfId="0" applyFont="1" applyFill="1" applyBorder="1" applyAlignment="1" applyProtection="1">
      <alignment horizontal="center" vertical="center" wrapText="1"/>
    </xf>
    <xf numFmtId="0" fontId="14" fillId="9" borderId="0" xfId="0" applyFont="1" applyFill="1" applyBorder="1" applyAlignment="1" applyProtection="1">
      <alignment horizontal="center" vertical="center" wrapText="1"/>
    </xf>
    <xf numFmtId="0" fontId="14" fillId="9" borderId="19" xfId="0" applyFont="1" applyFill="1" applyBorder="1" applyAlignment="1" applyProtection="1">
      <alignment horizontal="center" vertical="center" wrapText="1"/>
    </xf>
    <xf numFmtId="10" fontId="6" fillId="5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wrapText="1"/>
    </xf>
    <xf numFmtId="0" fontId="8" fillId="4" borderId="0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15" fillId="7" borderId="0" xfId="0" applyFont="1" applyFill="1" applyBorder="1" applyAlignment="1" applyProtection="1">
      <alignment horizontal="left" vertical="top"/>
    </xf>
    <xf numFmtId="0" fontId="6" fillId="4" borderId="0" xfId="0" applyFont="1" applyFill="1" applyBorder="1" applyAlignment="1" applyProtection="1">
      <alignment horizontal="center" vertical="center" wrapText="1"/>
    </xf>
    <xf numFmtId="0" fontId="3" fillId="9" borderId="0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left" wrapText="1"/>
    </xf>
    <xf numFmtId="0" fontId="6" fillId="5" borderId="0" xfId="0" applyFont="1" applyFill="1" applyBorder="1" applyAlignment="1" applyProtection="1">
      <alignment horizontal="center" vertical="center"/>
    </xf>
    <xf numFmtId="0" fontId="18" fillId="9" borderId="0" xfId="0" applyFont="1" applyFill="1" applyBorder="1" applyAlignment="1" applyProtection="1">
      <alignment horizontal="center" vertical="center" wrapText="1"/>
    </xf>
    <xf numFmtId="0" fontId="18" fillId="9" borderId="20" xfId="0" applyFont="1" applyFill="1" applyBorder="1" applyAlignment="1" applyProtection="1">
      <alignment horizontal="center" vertical="center" wrapText="1"/>
    </xf>
    <xf numFmtId="0" fontId="2" fillId="8" borderId="0" xfId="0" applyFont="1" applyFill="1" applyBorder="1" applyAlignment="1" applyProtection="1">
      <alignment horizontal="center" vertical="center" wrapText="1"/>
    </xf>
    <xf numFmtId="0" fontId="22" fillId="0" borderId="0" xfId="2" applyAlignment="1" applyProtection="1">
      <alignment horizontal="left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top"/>
    </xf>
    <xf numFmtId="0" fontId="11" fillId="0" borderId="0" xfId="0" applyFont="1" applyAlignment="1" applyProtection="1">
      <alignment horizontal="right"/>
    </xf>
  </cellXfs>
  <cellStyles count="3">
    <cellStyle name="Hiperłącze" xfId="2" builtinId="8"/>
    <cellStyle name="Normalny" xfId="0" builtinId="0"/>
    <cellStyle name="Procentowy" xfId="1" builtinId="5"/>
  </cellStyles>
  <dxfs count="0"/>
  <tableStyles count="0" defaultTableStyle="TableStyleMedium2" defaultPivotStyle="PivotStyleLight16"/>
  <colors>
    <mruColors>
      <color rgb="FF142864"/>
      <color rgb="FFFEF5F0"/>
      <color rgb="FFE63278"/>
      <color rgb="FFE395C2"/>
      <color rgb="FFE632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1</xdr:row>
      <xdr:rowOff>0</xdr:rowOff>
    </xdr:from>
    <xdr:to>
      <xdr:col>1</xdr:col>
      <xdr:colOff>1396970</xdr:colOff>
      <xdr:row>5</xdr:row>
      <xdr:rowOff>160020</xdr:rowOff>
    </xdr:to>
    <xdr:pic>
      <xdr:nvPicPr>
        <xdr:cNvPr id="2" name="Image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0"/>
          <a:ext cx="1991330" cy="914400"/>
        </a:xfrm>
        <a:prstGeom prst="rect">
          <a:avLst/>
        </a:prstGeom>
      </xdr:spPr>
    </xdr:pic>
    <xdr:clientData/>
  </xdr:twoCellAnchor>
  <xdr:twoCellAnchor>
    <xdr:from>
      <xdr:col>2</xdr:col>
      <xdr:colOff>38100</xdr:colOff>
      <xdr:row>5</xdr:row>
      <xdr:rowOff>601980</xdr:rowOff>
    </xdr:from>
    <xdr:to>
      <xdr:col>2</xdr:col>
      <xdr:colOff>3535680</xdr:colOff>
      <xdr:row>16</xdr:row>
      <xdr:rowOff>152400</xdr:rowOff>
    </xdr:to>
    <xdr:sp macro="" textlink="">
      <xdr:nvSpPr>
        <xdr:cNvPr id="3" name="Prostokąt zaokrąglony 2"/>
        <xdr:cNvSpPr/>
      </xdr:nvSpPr>
      <xdr:spPr>
        <a:xfrm>
          <a:off x="2324100" y="1729740"/>
          <a:ext cx="3497580" cy="4297680"/>
        </a:xfrm>
        <a:prstGeom prst="roundRect">
          <a:avLst>
            <a:gd name="adj" fmla="val 0"/>
          </a:avLst>
        </a:prstGeom>
        <a:solidFill>
          <a:schemeClr val="accent5">
            <a:lumMod val="7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171450" indent="-171450" algn="l">
            <a:buFont typeface="Wingdings" panose="05000000000000000000" pitchFamily="2" charset="2"/>
            <a:buChar char="Ø"/>
          </a:pPr>
          <a:r>
            <a:rPr lang="pl-PL" sz="1100"/>
            <a:t>Przedsiębiorca może </a:t>
          </a:r>
          <a:r>
            <a:rPr lang="pl-PL" sz="1100" b="1"/>
            <a:t>obniżyć wymiar </a:t>
          </a:r>
          <a:r>
            <a:rPr lang="pl-PL" sz="1100"/>
            <a:t>czasu pracy maksymalnie</a:t>
          </a:r>
          <a:r>
            <a:rPr lang="pl-PL" sz="1100" baseline="0"/>
            <a:t> o</a:t>
          </a:r>
          <a:r>
            <a:rPr lang="pl-PL" sz="1100"/>
            <a:t> </a:t>
          </a:r>
          <a:r>
            <a:rPr lang="pl-PL" sz="1100" b="1"/>
            <a:t>20%, </a:t>
          </a:r>
          <a:r>
            <a:rPr lang="pl-PL" sz="1100"/>
            <a:t>nie więcej niż </a:t>
          </a:r>
          <a:r>
            <a:rPr lang="pl-PL" sz="1100" b="1"/>
            <a:t>do 0,5 etatu</a:t>
          </a:r>
          <a:r>
            <a:rPr lang="pl-PL" sz="1100" b="0" baseline="0"/>
            <a:t> </a:t>
          </a:r>
          <a:r>
            <a:rPr lang="pl-PL" sz="1100"/>
            <a:t>z zastrzeżeniem, że wynagrodzenie nie może być </a:t>
          </a:r>
          <a:r>
            <a:rPr lang="pl-PL" sz="1100" b="1"/>
            <a:t>niższe</a:t>
          </a:r>
          <a:r>
            <a:rPr lang="pl-PL" sz="1100"/>
            <a:t> </a:t>
          </a:r>
          <a:r>
            <a:rPr lang="pl-PL" sz="1100" b="1"/>
            <a:t>niż minimalne </a:t>
          </a:r>
          <a:r>
            <a:rPr lang="pl-PL" sz="1100"/>
            <a:t>wynagrodzenie za pracę z uwzględnieniem wymiaru czasu pracy. </a:t>
          </a:r>
        </a:p>
        <a:p>
          <a:pPr marL="171450" indent="-171450" algn="l">
            <a:buFont typeface="Wingdings" panose="05000000000000000000" pitchFamily="2" charset="2"/>
            <a:buChar char="Ø"/>
          </a:pPr>
          <a:r>
            <a:rPr lang="pl-PL" sz="1100"/>
            <a:t>Przedsiębiorca może uzyskać dofinansowywane do wysokości </a:t>
          </a:r>
          <a:r>
            <a:rPr lang="pl-PL" sz="1100" b="1"/>
            <a:t>połowy obniżonego </a:t>
          </a:r>
          <a:r>
            <a:rPr lang="pl-PL" sz="1100"/>
            <a:t>wynagrodzenia, jednak </a:t>
          </a:r>
          <a:r>
            <a:rPr lang="pl-PL" sz="1100" b="1"/>
            <a:t>nie więcej niż 40% przeciętnego miesięcznego </a:t>
          </a:r>
          <a:r>
            <a:rPr lang="pl-PL" sz="1100"/>
            <a:t>wynagrodzenia z poprzedniego kwartału ogłaszanego przez Prezesa Głównego Urzędu Statystycznego na podstawie przepisów o emeryturach i rentach z Funduszu Ubezpieczeń Społecznych, obowiązującego na dzień złożenia wniosku. </a:t>
          </a:r>
        </a:p>
        <a:p>
          <a:pPr marL="171450" indent="-171450" algn="l">
            <a:buFont typeface="Wingdings" panose="05000000000000000000" pitchFamily="2" charset="2"/>
            <a:buChar char="Ø"/>
          </a:pPr>
          <a:endParaRPr lang="pl-PL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1" i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DOFINANSOWANIE NIE PRZYSŁUGUJE</a:t>
          </a:r>
          <a:endParaRPr lang="pl-PL" sz="1100">
            <a:solidFill>
              <a:srgbClr val="FF0000"/>
            </a:solidFill>
          </a:endParaRPr>
        </a:p>
        <a:p>
          <a:pPr marL="171450" indent="-171450" algn="l">
            <a:buFont typeface="Wingdings" panose="05000000000000000000" pitchFamily="2" charset="2"/>
            <a:buChar char="Ø"/>
          </a:pPr>
          <a:r>
            <a:rPr lang="pl-PL" sz="1100" i="1"/>
            <a:t>do wynagrodzeń pracowników, których wynagrodzenie uzyskane w miesiącu poprzedzającym miesiąc, w którym został złożony wniosek, było wyższe niż 300% ogłaszanego przez Prezesa GUS przeciętnego miesięcznego wynagrodzenia z poprzedniego kwartału i wynosi 5198,58 zł (Komunikat Prezesa Głównego Urzędu Statystycznego z dnia 11 lutego 2020 r. w sprawie przeciętnego wynagrodzenia w czwartym kwartale 2019 r.)</a:t>
          </a:r>
        </a:p>
        <a:p>
          <a:pPr marL="171450" indent="-171450" algn="l">
            <a:buFont typeface="Wingdings" panose="05000000000000000000" pitchFamily="2" charset="2"/>
            <a:buChar char="Ø"/>
          </a:pPr>
          <a:endParaRPr lang="pl-PL" sz="1100"/>
        </a:p>
        <a:p>
          <a:pPr algn="l"/>
          <a:endParaRPr lang="pl-PL" sz="1100"/>
        </a:p>
      </xdr:txBody>
    </xdr:sp>
    <xdr:clientData/>
  </xdr:twoCellAnchor>
  <xdr:twoCellAnchor>
    <xdr:from>
      <xdr:col>2</xdr:col>
      <xdr:colOff>30480</xdr:colOff>
      <xdr:row>5</xdr:row>
      <xdr:rowOff>38100</xdr:rowOff>
    </xdr:from>
    <xdr:to>
      <xdr:col>2</xdr:col>
      <xdr:colOff>3558540</xdr:colOff>
      <xdr:row>5</xdr:row>
      <xdr:rowOff>601980</xdr:rowOff>
    </xdr:to>
    <xdr:sp macro="" textlink="">
      <xdr:nvSpPr>
        <xdr:cNvPr id="4" name="Prostokąt zaokrąglony 3"/>
        <xdr:cNvSpPr/>
      </xdr:nvSpPr>
      <xdr:spPr>
        <a:xfrm>
          <a:off x="2316480" y="1165860"/>
          <a:ext cx="3528060" cy="56388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l-PL" sz="1100"/>
            <a:t>Dofinansowanie wynagrodzenia pracowników objętych obniżonym wymiarem czasu pracy (art. 15g ust. 8</a:t>
          </a:r>
          <a:r>
            <a:rPr lang="pl-PL" sz="1100" baseline="0"/>
            <a:t> i </a:t>
          </a:r>
          <a:r>
            <a:rPr lang="pl-PL" sz="1100"/>
            <a:t>10).</a:t>
          </a:r>
        </a:p>
      </xdr:txBody>
    </xdr:sp>
    <xdr:clientData/>
  </xdr:twoCellAnchor>
  <xdr:twoCellAnchor>
    <xdr:from>
      <xdr:col>3</xdr:col>
      <xdr:colOff>579120</xdr:colOff>
      <xdr:row>5</xdr:row>
      <xdr:rowOff>53340</xdr:rowOff>
    </xdr:from>
    <xdr:to>
      <xdr:col>5</xdr:col>
      <xdr:colOff>2887980</xdr:colOff>
      <xdr:row>5</xdr:row>
      <xdr:rowOff>617220</xdr:rowOff>
    </xdr:to>
    <xdr:sp macro="" textlink="">
      <xdr:nvSpPr>
        <xdr:cNvPr id="9" name="Prostokąt zaokrąglony 8"/>
        <xdr:cNvSpPr/>
      </xdr:nvSpPr>
      <xdr:spPr>
        <a:xfrm>
          <a:off x="6522720" y="1181100"/>
          <a:ext cx="3528060" cy="56388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/>
            <a:t>Przestój ekonomiczny (art. 15g ust. 6 -7)</a:t>
          </a:r>
        </a:p>
      </xdr:txBody>
    </xdr:sp>
    <xdr:clientData/>
  </xdr:twoCellAnchor>
  <xdr:twoCellAnchor>
    <xdr:from>
      <xdr:col>4</xdr:col>
      <xdr:colOff>7620</xdr:colOff>
      <xdr:row>5</xdr:row>
      <xdr:rowOff>586740</xdr:rowOff>
    </xdr:from>
    <xdr:to>
      <xdr:col>5</xdr:col>
      <xdr:colOff>2887980</xdr:colOff>
      <xdr:row>13</xdr:row>
      <xdr:rowOff>83820</xdr:rowOff>
    </xdr:to>
    <xdr:sp macro="" textlink="">
      <xdr:nvSpPr>
        <xdr:cNvPr id="10" name="Prostokąt zaokrąglony 9"/>
        <xdr:cNvSpPr/>
      </xdr:nvSpPr>
      <xdr:spPr>
        <a:xfrm>
          <a:off x="6560820" y="1714500"/>
          <a:ext cx="3489960" cy="3695700"/>
        </a:xfrm>
        <a:prstGeom prst="roundRect">
          <a:avLst>
            <a:gd name="adj" fmla="val 0"/>
          </a:avLst>
        </a:prstGeom>
        <a:solidFill>
          <a:schemeClr val="accent5">
            <a:lumMod val="7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171450" indent="-171450" algn="l">
            <a:buFont typeface="Wingdings" panose="05000000000000000000" pitchFamily="2" charset="2"/>
            <a:buChar char="Ø"/>
          </a:pPr>
          <a:r>
            <a:rPr lang="pl-PL" sz="1100"/>
            <a:t>Pracownikowi objętemu przestojem ekonomicznym pracodawca wypłaca wynagrodzenie </a:t>
          </a:r>
          <a:r>
            <a:rPr lang="pl-PL" sz="1100" b="1"/>
            <a:t>obniżone</a:t>
          </a:r>
          <a:r>
            <a:rPr lang="pl-PL" sz="1100"/>
            <a:t> </a:t>
          </a:r>
          <a:r>
            <a:rPr lang="pl-PL" sz="1100" b="1"/>
            <a:t>nie więcej niż o 50%, nie niższe </a:t>
          </a:r>
          <a:r>
            <a:rPr lang="pl-PL" sz="1100"/>
            <a:t>jednak niż w wysokości</a:t>
          </a:r>
          <a:r>
            <a:rPr lang="pl-PL" sz="1100" b="1"/>
            <a:t> minimalnego wynagrodzenia</a:t>
          </a:r>
          <a:r>
            <a:rPr lang="pl-PL" sz="1100"/>
            <a:t> za pracę ustalanego na podstawie przepisów o minimalnym wynagrodzeniu za pracę, z uwzględnieniem wymiaru czasu pracy. </a:t>
          </a:r>
        </a:p>
        <a:p>
          <a:pPr marL="171450" indent="-171450" algn="l">
            <a:buFont typeface="Wingdings" panose="05000000000000000000" pitchFamily="2" charset="2"/>
            <a:buChar char="Ø"/>
          </a:pPr>
          <a:r>
            <a:rPr lang="pl-PL" sz="1100"/>
            <a:t>Wynagrodzenie jest </a:t>
          </a:r>
          <a:r>
            <a:rPr lang="pl-PL" sz="1100" b="1"/>
            <a:t>dofinansowywane</a:t>
          </a:r>
          <a:r>
            <a:rPr lang="pl-PL" sz="1100"/>
            <a:t> w wysokości </a:t>
          </a:r>
          <a:r>
            <a:rPr lang="pl-PL" sz="1100" b="1"/>
            <a:t>50% minimalnego wynagrodzenia </a:t>
          </a:r>
          <a:r>
            <a:rPr lang="pl-PL" sz="1100"/>
            <a:t>za pracę, z uwzględnieniem wymiaru czasu pracy.</a:t>
          </a:r>
        </a:p>
        <a:p>
          <a:pPr marL="171450" marR="0" lvl="0" indent="-17145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Ø"/>
            <a:tabLst/>
            <a:defRPr/>
          </a:pPr>
          <a:endParaRPr lang="pl-PL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1" i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DOFINANSOWANIE NIE PRZYSŁUGUJE</a:t>
          </a:r>
          <a:endParaRPr lang="pl-PL" sz="1100" b="1" i="1" u="sng">
            <a:solidFill>
              <a:srgbClr val="FF0000"/>
            </a:solidFill>
          </a:endParaRPr>
        </a:p>
        <a:p>
          <a:pPr marL="171450" indent="-171450" algn="l">
            <a:buFont typeface="Wingdings" panose="05000000000000000000" pitchFamily="2" charset="2"/>
            <a:buChar char="Ø"/>
          </a:pPr>
          <a:r>
            <a:rPr lang="pl-PL" sz="1100" i="1"/>
            <a:t>do wynagrodzeń pracowników, których wynagrodzenie uzyskane w miesiącu poprzedzającym miesiąc, w którym został złożony wniosek, było wyższe niż 300% ogłaszanego przez Prezesa GUS przeciętnego miesięcznego wynagrodzenia z poprzedniego kwartału i wynosi 5198,58 zł (Komunikat Prezesa Głównego Urzędu Statystycznego z dnia 11 lutego 2020 r. w sprawie przeciętnego wynagrodzenia w czwartym kwartale 2019 r.).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83820</xdr:colOff>
      <xdr:row>2</xdr:row>
      <xdr:rowOff>106680</xdr:rowOff>
    </xdr:from>
    <xdr:to>
      <xdr:col>11</xdr:col>
      <xdr:colOff>76200</xdr:colOff>
      <xdr:row>4</xdr:row>
      <xdr:rowOff>53340</xdr:rowOff>
    </xdr:to>
    <xdr:sp macro="" textlink="">
      <xdr:nvSpPr>
        <xdr:cNvPr id="2" name="Owal 1"/>
        <xdr:cNvSpPr/>
      </xdr:nvSpPr>
      <xdr:spPr>
        <a:xfrm>
          <a:off x="2476500" y="647700"/>
          <a:ext cx="2415540" cy="967740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600" b="1">
              <a:solidFill>
                <a:srgbClr val="142864"/>
              </a:solidFill>
            </a:rPr>
            <a:t>DANE DOTYCZĄCE</a:t>
          </a:r>
        </a:p>
      </xdr:txBody>
    </xdr:sp>
    <xdr:clientData/>
  </xdr:twoCellAnchor>
  <xdr:twoCellAnchor>
    <xdr:from>
      <xdr:col>4</xdr:col>
      <xdr:colOff>499385</xdr:colOff>
      <xdr:row>3</xdr:row>
      <xdr:rowOff>728853</xdr:rowOff>
    </xdr:from>
    <xdr:to>
      <xdr:col>6</xdr:col>
      <xdr:colOff>268506</xdr:colOff>
      <xdr:row>6</xdr:row>
      <xdr:rowOff>58018</xdr:rowOff>
    </xdr:to>
    <xdr:sp macro="" textlink="">
      <xdr:nvSpPr>
        <xdr:cNvPr id="3" name="Strzałka w prawo 2"/>
        <xdr:cNvSpPr/>
      </xdr:nvSpPr>
      <xdr:spPr>
        <a:xfrm rot="7532134">
          <a:off x="2017938" y="1597900"/>
          <a:ext cx="846815" cy="442221"/>
        </a:xfrm>
        <a:prstGeom prst="rightArrow">
          <a:avLst/>
        </a:prstGeom>
        <a:solidFill>
          <a:srgbClr val="E63278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twoCellAnchor>
  <xdr:twoCellAnchor>
    <xdr:from>
      <xdr:col>10</xdr:col>
      <xdr:colOff>667914</xdr:colOff>
      <xdr:row>3</xdr:row>
      <xdr:rowOff>731475</xdr:rowOff>
    </xdr:from>
    <xdr:to>
      <xdr:col>11</xdr:col>
      <xdr:colOff>391824</xdr:colOff>
      <xdr:row>6</xdr:row>
      <xdr:rowOff>60640</xdr:rowOff>
    </xdr:to>
    <xdr:sp macro="" textlink="">
      <xdr:nvSpPr>
        <xdr:cNvPr id="4" name="Strzałka w prawo 3"/>
        <xdr:cNvSpPr/>
      </xdr:nvSpPr>
      <xdr:spPr>
        <a:xfrm rot="3655300">
          <a:off x="3830736" y="1594553"/>
          <a:ext cx="846815" cy="454160"/>
        </a:xfrm>
        <a:prstGeom prst="rightArrow">
          <a:avLst/>
        </a:prstGeom>
        <a:solidFill>
          <a:srgbClr val="E63278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twoCellAnchor>
  <xdr:twoCellAnchor>
    <xdr:from>
      <xdr:col>1</xdr:col>
      <xdr:colOff>91440</xdr:colOff>
      <xdr:row>11</xdr:row>
      <xdr:rowOff>91440</xdr:rowOff>
    </xdr:from>
    <xdr:to>
      <xdr:col>2</xdr:col>
      <xdr:colOff>251460</xdr:colOff>
      <xdr:row>11</xdr:row>
      <xdr:rowOff>342900</xdr:rowOff>
    </xdr:to>
    <xdr:sp macro="" textlink="">
      <xdr:nvSpPr>
        <xdr:cNvPr id="10" name="Strzałka w prawo 9"/>
        <xdr:cNvSpPr/>
      </xdr:nvSpPr>
      <xdr:spPr>
        <a:xfrm>
          <a:off x="358140" y="4335780"/>
          <a:ext cx="556260" cy="251460"/>
        </a:xfrm>
        <a:prstGeom prst="rightArrow">
          <a:avLst/>
        </a:prstGeom>
        <a:ln>
          <a:solidFill>
            <a:srgbClr val="142864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</xdr:col>
      <xdr:colOff>68580</xdr:colOff>
      <xdr:row>13</xdr:row>
      <xdr:rowOff>91440</xdr:rowOff>
    </xdr:from>
    <xdr:to>
      <xdr:col>2</xdr:col>
      <xdr:colOff>228600</xdr:colOff>
      <xdr:row>13</xdr:row>
      <xdr:rowOff>342900</xdr:rowOff>
    </xdr:to>
    <xdr:sp macro="" textlink="">
      <xdr:nvSpPr>
        <xdr:cNvPr id="11" name="Strzałka w prawo 10"/>
        <xdr:cNvSpPr/>
      </xdr:nvSpPr>
      <xdr:spPr>
        <a:xfrm>
          <a:off x="335280" y="5204460"/>
          <a:ext cx="556260" cy="251460"/>
        </a:xfrm>
        <a:prstGeom prst="rightArrow">
          <a:avLst/>
        </a:prstGeom>
        <a:ln>
          <a:solidFill>
            <a:srgbClr val="142864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99060</xdr:colOff>
      <xdr:row>1</xdr:row>
      <xdr:rowOff>358140</xdr:rowOff>
    </xdr:from>
    <xdr:to>
      <xdr:col>4</xdr:col>
      <xdr:colOff>267970</xdr:colOff>
      <xdr:row>3</xdr:row>
      <xdr:rowOff>563880</xdr:rowOff>
    </xdr:to>
    <xdr:pic>
      <xdr:nvPicPr>
        <xdr:cNvPr id="12" name="Image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" y="358140"/>
          <a:ext cx="1889760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iabilis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showGridLines="0" topLeftCell="A7" zoomScale="110" zoomScaleNormal="110" workbookViewId="0">
      <selection activeCell="F17" sqref="F17"/>
    </sheetView>
  </sheetViews>
  <sheetFormatPr defaultRowHeight="14.4" x14ac:dyDescent="0.3"/>
  <cols>
    <col min="2" max="2" width="24.44140625" customWidth="1"/>
    <col min="3" max="3" width="53.33203125" customWidth="1"/>
    <col min="6" max="6" width="43.5546875" customWidth="1"/>
  </cols>
  <sheetData>
    <row r="1" spans="2:6" ht="4.2" customHeight="1" thickBot="1" x14ac:dyDescent="0.35"/>
    <row r="2" spans="2:6" ht="10.199999999999999" customHeight="1" x14ac:dyDescent="0.3">
      <c r="C2" s="76" t="s">
        <v>19</v>
      </c>
      <c r="D2" s="77"/>
      <c r="E2" s="77"/>
      <c r="F2" s="78"/>
    </row>
    <row r="3" spans="2:6" x14ac:dyDescent="0.3">
      <c r="C3" s="79"/>
      <c r="D3" s="80"/>
      <c r="E3" s="80"/>
      <c r="F3" s="81"/>
    </row>
    <row r="4" spans="2:6" x14ac:dyDescent="0.3">
      <c r="C4" s="79"/>
      <c r="D4" s="80"/>
      <c r="E4" s="80"/>
      <c r="F4" s="81"/>
    </row>
    <row r="5" spans="2:6" ht="20.399999999999999" customHeight="1" thickBot="1" x14ac:dyDescent="0.35">
      <c r="C5" s="82"/>
      <c r="D5" s="83"/>
      <c r="E5" s="83"/>
      <c r="F5" s="84"/>
    </row>
    <row r="6" spans="2:6" ht="61.8" customHeight="1" x14ac:dyDescent="0.3">
      <c r="B6" s="85"/>
      <c r="C6" s="85"/>
      <c r="D6" s="1"/>
      <c r="E6" s="2"/>
      <c r="F6" s="3"/>
    </row>
    <row r="7" spans="2:6" ht="56.4" customHeight="1" x14ac:dyDescent="0.3">
      <c r="B7" s="2"/>
      <c r="C7" s="2"/>
      <c r="D7" s="1"/>
      <c r="E7" s="2"/>
      <c r="F7" s="2"/>
    </row>
    <row r="8" spans="2:6" ht="56.4" customHeight="1" x14ac:dyDescent="0.3">
      <c r="B8" s="2"/>
      <c r="C8" s="2"/>
      <c r="D8" s="1"/>
      <c r="E8" s="2"/>
      <c r="F8" s="2"/>
    </row>
    <row r="9" spans="2:6" ht="56.4" customHeight="1" x14ac:dyDescent="0.3">
      <c r="B9" s="2"/>
      <c r="C9" s="2"/>
      <c r="D9" s="1"/>
      <c r="E9" s="2"/>
      <c r="F9" s="2"/>
    </row>
    <row r="10" spans="2:6" ht="56.4" customHeight="1" x14ac:dyDescent="0.3">
      <c r="B10" s="2"/>
      <c r="C10" s="2"/>
      <c r="D10" s="1"/>
      <c r="E10" s="2"/>
      <c r="F10" s="2"/>
    </row>
    <row r="11" spans="2:6" x14ac:dyDescent="0.3">
      <c r="B11" s="2"/>
      <c r="C11" s="2"/>
      <c r="D11" s="1"/>
      <c r="E11" s="2"/>
      <c r="F11" s="2"/>
    </row>
    <row r="12" spans="2:6" x14ac:dyDescent="0.3">
      <c r="B12" s="4"/>
      <c r="C12" s="2"/>
      <c r="D12" s="1"/>
      <c r="E12" s="2"/>
      <c r="F12" s="4"/>
    </row>
    <row r="13" spans="2:6" x14ac:dyDescent="0.3">
      <c r="B13" s="2"/>
      <c r="C13" s="2"/>
      <c r="D13" s="1"/>
      <c r="E13" s="2"/>
      <c r="F13" s="2"/>
    </row>
  </sheetData>
  <mergeCells count="2">
    <mergeCell ref="C2:F5"/>
    <mergeCell ref="B6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showGridLines="0" tabSelected="1" topLeftCell="A4" zoomScale="85" zoomScaleNormal="85" workbookViewId="0">
      <selection activeCell="B20" sqref="B20"/>
    </sheetView>
  </sheetViews>
  <sheetFormatPr defaultRowHeight="13.8" x14ac:dyDescent="0.25"/>
  <cols>
    <col min="1" max="1" width="3.88671875" style="5" customWidth="1"/>
    <col min="2" max="2" width="5.77734375" style="5" customWidth="1"/>
    <col min="3" max="3" width="7" style="5" customWidth="1"/>
    <col min="4" max="4" width="8.44140625" style="5" customWidth="1"/>
    <col min="5" max="5" width="9.77734375" style="5" customWidth="1"/>
    <col min="6" max="6" width="0.33203125" style="54" customWidth="1"/>
    <col min="7" max="7" width="14.109375" style="5" customWidth="1"/>
    <col min="8" max="8" width="0.44140625" style="5" customWidth="1"/>
    <col min="9" max="9" width="5.44140625" style="5" customWidth="1"/>
    <col min="10" max="10" width="3.109375" style="5" customWidth="1"/>
    <col min="11" max="11" width="10.6640625" style="23" customWidth="1"/>
    <col min="12" max="12" width="9.5546875" style="23" customWidth="1"/>
    <col min="13" max="13" width="16" style="23" customWidth="1"/>
    <col min="14" max="14" width="1.109375" style="23" customWidth="1"/>
    <col min="15" max="15" width="18.21875" style="5" customWidth="1"/>
    <col min="16" max="17" width="15.88671875" style="5" customWidth="1"/>
    <col min="18" max="18" width="17.6640625" style="5" customWidth="1"/>
    <col min="19" max="19" width="3" style="5" hidden="1" customWidth="1"/>
    <col min="20" max="20" width="21.6640625" style="5" hidden="1" customWidth="1"/>
    <col min="21" max="21" width="14.21875" style="5" hidden="1" customWidth="1"/>
    <col min="22" max="25" width="10.44140625" style="5" hidden="1" customWidth="1"/>
    <col min="26" max="26" width="2" style="5" customWidth="1"/>
    <col min="27" max="16384" width="8.88671875" style="5"/>
  </cols>
  <sheetData>
    <row r="1" spans="1:25" ht="12.6" customHeight="1" x14ac:dyDescent="0.25"/>
    <row r="2" spans="1:25" ht="42.6" customHeight="1" x14ac:dyDescent="0.25">
      <c r="C2" s="99" t="s">
        <v>18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V2" s="65" t="s">
        <v>3</v>
      </c>
      <c r="W2" s="65" t="s">
        <v>3</v>
      </c>
    </row>
    <row r="3" spans="1:25" ht="10.199999999999999" customHeight="1" thickBot="1" x14ac:dyDescent="0.3">
      <c r="G3" s="6"/>
      <c r="H3" s="6"/>
      <c r="I3" s="6"/>
      <c r="J3" s="6"/>
      <c r="K3" s="93"/>
      <c r="L3" s="93"/>
      <c r="M3" s="93"/>
      <c r="N3" s="30"/>
      <c r="V3" s="23" t="s">
        <v>5</v>
      </c>
      <c r="W3" s="65">
        <v>0</v>
      </c>
    </row>
    <row r="4" spans="1:25" ht="70.2" customHeight="1" thickTop="1" x14ac:dyDescent="0.25">
      <c r="G4" s="7"/>
      <c r="H4" s="7"/>
      <c r="I4" s="7"/>
      <c r="J4" s="7"/>
      <c r="K4" s="8"/>
      <c r="L4" s="8"/>
      <c r="M4" s="9"/>
      <c r="N4" s="9"/>
      <c r="P4" s="10" t="s">
        <v>0</v>
      </c>
      <c r="Q4" s="11" t="s">
        <v>1</v>
      </c>
      <c r="R4" s="12" t="s">
        <v>2</v>
      </c>
      <c r="S4" s="13"/>
      <c r="V4" s="65" t="s">
        <v>4</v>
      </c>
      <c r="W4" s="65">
        <v>1</v>
      </c>
    </row>
    <row r="5" spans="1:25" ht="37.799999999999997" customHeight="1" thickBot="1" x14ac:dyDescent="0.3">
      <c r="D5" s="95"/>
      <c r="E5" s="95"/>
      <c r="F5" s="95"/>
      <c r="G5" s="95"/>
      <c r="H5" s="95"/>
      <c r="I5" s="95"/>
      <c r="J5" s="95"/>
      <c r="K5" s="95"/>
      <c r="L5" s="95"/>
      <c r="M5" s="95"/>
      <c r="N5" s="31"/>
      <c r="O5" s="9"/>
      <c r="P5" s="27" t="s">
        <v>5</v>
      </c>
      <c r="Q5" s="28">
        <v>1.67</v>
      </c>
      <c r="R5" s="29">
        <v>3</v>
      </c>
      <c r="V5" s="65"/>
      <c r="W5" s="65">
        <v>2</v>
      </c>
    </row>
    <row r="6" spans="1:25" ht="11.4" customHeight="1" thickTop="1" x14ac:dyDescent="0.25">
      <c r="D6" s="31"/>
      <c r="E6" s="31"/>
      <c r="F6" s="55"/>
      <c r="G6" s="31"/>
      <c r="H6" s="31"/>
      <c r="I6" s="31"/>
      <c r="J6" s="31"/>
      <c r="K6" s="31"/>
      <c r="L6" s="31"/>
      <c r="M6" s="31"/>
      <c r="N6" s="31"/>
      <c r="O6" s="9"/>
      <c r="P6" s="14"/>
      <c r="Q6" s="14"/>
      <c r="R6" s="14"/>
      <c r="V6" s="65"/>
      <c r="W6" s="65">
        <v>3</v>
      </c>
    </row>
    <row r="7" spans="1:25" ht="50.4" customHeight="1" x14ac:dyDescent="0.25">
      <c r="D7" s="97" t="s">
        <v>7</v>
      </c>
      <c r="E7" s="97"/>
      <c r="F7" s="97"/>
      <c r="G7" s="97"/>
      <c r="H7" s="38"/>
      <c r="I7" s="97" t="s">
        <v>14</v>
      </c>
      <c r="J7" s="97"/>
      <c r="K7" s="97"/>
      <c r="L7" s="97"/>
      <c r="M7" s="97"/>
      <c r="N7" s="38"/>
      <c r="O7" s="94" t="s">
        <v>8</v>
      </c>
      <c r="P7" s="94"/>
      <c r="Q7" s="94"/>
      <c r="R7" s="94"/>
      <c r="S7" s="6"/>
    </row>
    <row r="8" spans="1:25" s="15" customFormat="1" ht="30" customHeight="1" x14ac:dyDescent="0.3">
      <c r="C8" s="14"/>
      <c r="D8" s="88" t="s">
        <v>17</v>
      </c>
      <c r="E8" s="88"/>
      <c r="F8" s="89"/>
      <c r="G8" s="102" t="s">
        <v>6</v>
      </c>
      <c r="H8" s="40"/>
      <c r="I8" s="88" t="s">
        <v>17</v>
      </c>
      <c r="J8" s="88"/>
      <c r="K8" s="88"/>
      <c r="L8" s="89"/>
      <c r="M8" s="103" t="s">
        <v>26</v>
      </c>
      <c r="N8" s="40"/>
      <c r="O8" s="104" t="s">
        <v>9</v>
      </c>
      <c r="P8" s="104" t="s">
        <v>10</v>
      </c>
      <c r="Q8" s="104" t="s">
        <v>11</v>
      </c>
      <c r="R8" s="104" t="s">
        <v>12</v>
      </c>
    </row>
    <row r="9" spans="1:25" s="15" customFormat="1" ht="45.6" customHeight="1" x14ac:dyDescent="0.3">
      <c r="C9" s="14"/>
      <c r="D9" s="52" t="s">
        <v>15</v>
      </c>
      <c r="E9" s="90" t="s">
        <v>16</v>
      </c>
      <c r="F9" s="91"/>
      <c r="G9" s="102"/>
      <c r="H9" s="40"/>
      <c r="I9" s="98" t="s">
        <v>21</v>
      </c>
      <c r="J9" s="98"/>
      <c r="K9" s="52" t="s">
        <v>15</v>
      </c>
      <c r="L9" s="53" t="s">
        <v>16</v>
      </c>
      <c r="M9" s="103"/>
      <c r="N9" s="40"/>
      <c r="O9" s="104"/>
      <c r="P9" s="104"/>
      <c r="Q9" s="104"/>
      <c r="R9" s="104"/>
    </row>
    <row r="10" spans="1:25" s="16" customFormat="1" ht="18" customHeight="1" x14ac:dyDescent="0.25">
      <c r="A10" s="100" t="s">
        <v>13</v>
      </c>
      <c r="B10" s="100"/>
      <c r="C10" s="100"/>
      <c r="D10" s="101" t="s">
        <v>23</v>
      </c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7"/>
    </row>
    <row r="11" spans="1:25" s="16" customFormat="1" ht="18.600000000000001" customHeight="1" thickBot="1" x14ac:dyDescent="0.3">
      <c r="A11" s="100"/>
      <c r="B11" s="100"/>
      <c r="C11" s="100"/>
      <c r="D11" s="96" t="s">
        <v>24</v>
      </c>
      <c r="E11" s="96"/>
      <c r="F11" s="96"/>
      <c r="G11" s="96"/>
      <c r="H11" s="96"/>
      <c r="I11" s="96"/>
      <c r="J11" s="96"/>
      <c r="K11" s="66">
        <f>U13</f>
        <v>0.8</v>
      </c>
      <c r="L11" s="32"/>
      <c r="M11" s="37"/>
      <c r="N11" s="37"/>
      <c r="O11" s="33"/>
      <c r="P11" s="33"/>
      <c r="Q11" s="33"/>
      <c r="R11" s="33"/>
      <c r="S11" s="17"/>
      <c r="U11" s="35"/>
    </row>
    <row r="12" spans="1:25" ht="31.8" customHeight="1" thickBot="1" x14ac:dyDescent="0.3">
      <c r="C12" s="46"/>
      <c r="D12" s="47">
        <v>1</v>
      </c>
      <c r="E12" s="59">
        <f>T13</f>
        <v>40</v>
      </c>
      <c r="F12" s="56"/>
      <c r="G12" s="51">
        <v>2600</v>
      </c>
      <c r="H12" s="62"/>
      <c r="I12" s="49">
        <v>15</v>
      </c>
      <c r="J12" s="63" t="s">
        <v>22</v>
      </c>
      <c r="K12" s="61">
        <f>T12</f>
        <v>0.85</v>
      </c>
      <c r="L12" s="75">
        <f>V13</f>
        <v>32</v>
      </c>
      <c r="M12" s="41">
        <f>U12</f>
        <v>2210</v>
      </c>
      <c r="N12" s="42"/>
      <c r="O12" s="36">
        <f>V12</f>
        <v>1105</v>
      </c>
      <c r="P12" s="34">
        <f>W12</f>
        <v>198.13</v>
      </c>
      <c r="Q12" s="34">
        <f>X12</f>
        <v>1303.1300000000001</v>
      </c>
      <c r="R12" s="34">
        <f>Y12</f>
        <v>3909.3900000000003</v>
      </c>
      <c r="T12" s="67">
        <f>D12-(D12*I12)/100</f>
        <v>0.85</v>
      </c>
      <c r="U12" s="67">
        <f>MAX(G12-(D12-K12)*G12,2600*K12)</f>
        <v>2210</v>
      </c>
      <c r="V12" s="70">
        <f>ROUND(IF(M12/2&lt;=5198.58*0.4,M12*(1-13.71%*(1-IF(P5="TAK",0,1)))/2,5198.58*(1-13.71%*(1-IF(P5="TAK",0,1)))*0.4),2)</f>
        <v>1105</v>
      </c>
      <c r="W12" s="71">
        <f>ROUND(O12*($Q$5+9.76+6.5)/100,2)*IF(P5="TAK",0,1)</f>
        <v>198.13</v>
      </c>
      <c r="X12" s="72">
        <f>P12+O12</f>
        <v>1303.1300000000001</v>
      </c>
      <c r="Y12" s="73">
        <f>Q12*$R$5</f>
        <v>3909.3900000000003</v>
      </c>
    </row>
    <row r="13" spans="1:25" ht="20.399999999999999" customHeight="1" thickBot="1" x14ac:dyDescent="0.3">
      <c r="B13" s="6"/>
      <c r="C13" s="39"/>
      <c r="D13" s="92" t="s">
        <v>25</v>
      </c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6"/>
      <c r="T13" s="68">
        <f>40*D12</f>
        <v>40</v>
      </c>
      <c r="U13" s="68">
        <f>MAX(D12-(D12*20%),50%)</f>
        <v>0.8</v>
      </c>
      <c r="V13" s="68">
        <f>MAX(E12-(E12*20%),50%)</f>
        <v>32</v>
      </c>
      <c r="W13" s="74"/>
      <c r="X13" s="74"/>
      <c r="Y13" s="74"/>
    </row>
    <row r="14" spans="1:25" ht="34.200000000000003" customHeight="1" thickBot="1" x14ac:dyDescent="0.3">
      <c r="C14" s="46"/>
      <c r="D14" s="50">
        <v>1</v>
      </c>
      <c r="E14" s="60">
        <f>T14</f>
        <v>40</v>
      </c>
      <c r="F14" s="57"/>
      <c r="G14" s="48">
        <v>15500</v>
      </c>
      <c r="H14" s="64"/>
      <c r="I14" s="86"/>
      <c r="J14" s="86"/>
      <c r="K14" s="86"/>
      <c r="L14" s="87"/>
      <c r="M14" s="41">
        <f>U14</f>
        <v>7750</v>
      </c>
      <c r="N14" s="43"/>
      <c r="O14" s="34">
        <f>V14</f>
        <v>1300</v>
      </c>
      <c r="P14" s="34">
        <f>W14</f>
        <v>233.09</v>
      </c>
      <c r="Q14" s="34">
        <f>X14</f>
        <v>1533.09</v>
      </c>
      <c r="R14" s="34">
        <f>Y14</f>
        <v>4599.2699999999995</v>
      </c>
      <c r="T14" s="68">
        <f>40*D14</f>
        <v>40</v>
      </c>
      <c r="U14" s="69">
        <f>MAX(50%*G14,2600*D14)</f>
        <v>7750</v>
      </c>
      <c r="V14" s="72">
        <f>IFERROR(IF(M14*D14&gt;=1300,1300*D14*(1-13.71%*(1-IF(P5="TAK",0,1))),IF(M14&lt;=1300*D14,0,1300*D14*(1-13.71%*(1-IF(P5="TAK",0,1))))),0)</f>
        <v>1300</v>
      </c>
      <c r="W14" s="72">
        <f>ROUND(O14*($Q$5+9.76+6.5)/100,2)*IF(P5="TAK",0,1)</f>
        <v>233.09</v>
      </c>
      <c r="X14" s="72">
        <f>P14+O14</f>
        <v>1533.09</v>
      </c>
      <c r="Y14" s="73">
        <f>Q14*$R$5</f>
        <v>4599.2699999999995</v>
      </c>
    </row>
    <row r="15" spans="1:25" ht="12.6" customHeight="1" x14ac:dyDescent="0.25">
      <c r="D15" s="44" t="s">
        <v>20</v>
      </c>
      <c r="E15" s="45"/>
      <c r="F15" s="58"/>
      <c r="G15" s="6"/>
      <c r="H15" s="6"/>
      <c r="I15" s="6"/>
      <c r="J15" s="6"/>
      <c r="K15" s="17"/>
      <c r="L15" s="17"/>
      <c r="M15" s="18"/>
      <c r="N15" s="18"/>
      <c r="O15" s="6"/>
      <c r="P15" s="6"/>
      <c r="Q15" s="6"/>
      <c r="R15" s="19"/>
    </row>
    <row r="16" spans="1:25" ht="12.6" customHeight="1" x14ac:dyDescent="0.25">
      <c r="G16" s="20"/>
      <c r="H16" s="20"/>
      <c r="I16" s="20"/>
      <c r="J16" s="20"/>
      <c r="K16" s="18"/>
      <c r="L16" s="18"/>
      <c r="M16" s="18"/>
      <c r="N16" s="18"/>
      <c r="O16" s="6"/>
      <c r="P16" s="6"/>
      <c r="Q16" s="6"/>
      <c r="R16" s="19"/>
    </row>
    <row r="17" spans="2:29" s="24" customFormat="1" ht="15" customHeight="1" x14ac:dyDescent="0.25">
      <c r="B17" s="26" t="s">
        <v>27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</row>
    <row r="18" spans="2:29" s="24" customFormat="1" ht="15" customHeight="1" x14ac:dyDescent="0.25">
      <c r="B18" s="26" t="s">
        <v>28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</row>
    <row r="19" spans="2:29" s="24" customFormat="1" ht="15" customHeight="1" x14ac:dyDescent="0.25">
      <c r="B19" s="25" t="s">
        <v>29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8"/>
    </row>
    <row r="20" spans="2:29" s="15" customFormat="1" ht="17.399999999999999" customHeight="1" x14ac:dyDescent="0.3">
      <c r="B20" s="106" t="s">
        <v>31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5"/>
      <c r="Z20" s="105"/>
      <c r="AA20" s="105" t="s">
        <v>30</v>
      </c>
    </row>
    <row r="21" spans="2:29" ht="18" customHeight="1" x14ac:dyDescent="0.25">
      <c r="G21" s="16"/>
      <c r="H21" s="16"/>
      <c r="I21" s="16"/>
      <c r="J21" s="16"/>
      <c r="K21" s="16"/>
      <c r="L21" s="16"/>
      <c r="M21" s="9"/>
      <c r="N21" s="9"/>
      <c r="O21" s="16"/>
      <c r="P21" s="16"/>
      <c r="Q21" s="16"/>
    </row>
    <row r="22" spans="2:29" x14ac:dyDescent="0.25">
      <c r="G22" s="16"/>
      <c r="H22" s="16"/>
      <c r="I22" s="16"/>
      <c r="J22" s="16"/>
      <c r="K22" s="16"/>
      <c r="L22" s="16"/>
      <c r="M22" s="9"/>
      <c r="N22" s="9"/>
      <c r="O22" s="16"/>
      <c r="P22" s="16"/>
      <c r="Q22" s="16"/>
    </row>
    <row r="23" spans="2:29" x14ac:dyDescent="0.25">
      <c r="G23" s="16"/>
      <c r="H23" s="16"/>
      <c r="I23" s="16"/>
      <c r="J23" s="16"/>
      <c r="K23" s="16"/>
      <c r="L23" s="16"/>
      <c r="M23" s="9"/>
      <c r="N23" s="9"/>
      <c r="O23" s="16"/>
      <c r="P23" s="16"/>
      <c r="Q23" s="16"/>
    </row>
    <row r="24" spans="2:29" x14ac:dyDescent="0.25">
      <c r="G24" s="16"/>
      <c r="H24" s="16"/>
      <c r="I24" s="16"/>
      <c r="J24" s="16"/>
      <c r="K24" s="16"/>
      <c r="L24" s="16"/>
      <c r="M24" s="9"/>
      <c r="N24" s="9"/>
      <c r="O24" s="16"/>
      <c r="P24" s="16"/>
      <c r="Q24" s="16"/>
    </row>
    <row r="25" spans="2:29" x14ac:dyDescent="0.25">
      <c r="G25" s="21"/>
      <c r="H25" s="21"/>
      <c r="I25" s="21"/>
      <c r="J25" s="21"/>
      <c r="K25" s="16"/>
      <c r="L25" s="16"/>
      <c r="M25" s="9"/>
      <c r="N25" s="9"/>
      <c r="O25" s="16"/>
      <c r="P25" s="21"/>
      <c r="Q25" s="16"/>
    </row>
    <row r="26" spans="2:29" x14ac:dyDescent="0.25">
      <c r="G26" s="16"/>
      <c r="H26" s="16"/>
      <c r="I26" s="16"/>
      <c r="J26" s="16"/>
      <c r="K26" s="16"/>
      <c r="L26" s="16"/>
      <c r="M26" s="9"/>
      <c r="N26" s="9"/>
      <c r="O26" s="16"/>
      <c r="P26" s="16"/>
      <c r="Q26" s="16"/>
    </row>
    <row r="27" spans="2:29" x14ac:dyDescent="0.25">
      <c r="K27" s="22"/>
      <c r="L27" s="22"/>
      <c r="M27" s="22"/>
      <c r="N27" s="22"/>
    </row>
  </sheetData>
  <mergeCells count="21">
    <mergeCell ref="C2:T2"/>
    <mergeCell ref="A10:C11"/>
    <mergeCell ref="D7:G7"/>
    <mergeCell ref="D10:R10"/>
    <mergeCell ref="G8:G9"/>
    <mergeCell ref="M8:M9"/>
    <mergeCell ref="O8:O9"/>
    <mergeCell ref="P8:P9"/>
    <mergeCell ref="Q8:Q9"/>
    <mergeCell ref="R8:R9"/>
    <mergeCell ref="I14:L14"/>
    <mergeCell ref="D8:F8"/>
    <mergeCell ref="E9:F9"/>
    <mergeCell ref="D13:R13"/>
    <mergeCell ref="K3:M3"/>
    <mergeCell ref="O7:R7"/>
    <mergeCell ref="D5:M5"/>
    <mergeCell ref="D11:J11"/>
    <mergeCell ref="I7:M7"/>
    <mergeCell ref="I8:L8"/>
    <mergeCell ref="I9:J9"/>
  </mergeCells>
  <dataValidations xWindow="539" yWindow="867" count="19">
    <dataValidation type="list" allowBlank="1" showInputMessage="1" showErrorMessage="1" sqref="P5:P6">
      <formula1>$V$3:$V$4</formula1>
    </dataValidation>
    <dataValidation type="list" allowBlank="1" showInputMessage="1" showErrorMessage="1" sqref="R6">
      <formula1>$W$4:$W$7</formula1>
    </dataValidation>
    <dataValidation type="custom" allowBlank="1" showInputMessage="1" showErrorMessage="1" sqref="Q5:Q6">
      <formula1>AND(Q5&gt;=0.67,Q5&lt;=3.33)</formula1>
    </dataValidation>
    <dataValidation type="decimal" allowBlank="1" showInputMessage="1" showErrorMessage="1" error="Obniżenie etatu nie może być większe niż 20%." prompt="można obniżyć wymiar czasu pracy o 20%, nie więcej niż do 0,5 etatu,_x000a_" sqref="L12">
      <formula1>0.8*E12</formula1>
      <formula2>E12</formula2>
    </dataValidation>
    <dataValidation type="decimal" operator="greaterThanOrEqual" allowBlank="1" showInputMessage="1" showErrorMessage="1" error="Wynagrodzenie po obniżeniu wymiaru czasu pracy nie może być niższe niż wynagrodzenie minimalne z uwzględnieniem czasu pracy przed jego obniżeniem." prompt="Wynagrodzenie po obniżeniu wymiaru czasu pracy nie może być niższe niż wynagrodzenie minimalne z uwzględnieniem czasu pracy przed jego obniżeniem." sqref="U12">
      <formula1>2600*#REF!</formula1>
    </dataValidation>
    <dataValidation type="decimal" allowBlank="1" showInputMessage="1" showErrorMessage="1" promptTitle="format danych" prompt="pełen etat - 1_x000a_pół etatu - 0,5 itd." sqref="D14">
      <formula1>0</formula1>
      <formula2>6</formula2>
    </dataValidation>
    <dataValidation type="decimal" allowBlank="1" showInputMessage="1" showErrorMessage="1" error="Dofinansowaniu nie podlegają wynagrodzenia wyższe niż 300%  ogłaszanego przez Prezesa GUS przeciętnego miesięcznego wynagrodzenia z poprzedniego kwartału. - (15 595,74 zł)" prompt="Dofinansowaniu nie podlegają wynagrodzenia wyższe niż 300%  ogłaszanego przez Prezesa GUS przeciętnego miesięcznego wynagrodzenia z poprzedniego kwartału. - (15595,74 zł)" sqref="G14:H14">
      <formula1>0</formula1>
      <formula2>3*5198.58</formula2>
    </dataValidation>
    <dataValidation type="decimal" allowBlank="1" showInputMessage="1" showErrorMessage="1" error="Wymiar czasu pracy byłby po obniżeniu o 20% mniejszy niż 0,5 etatu" promptTitle="format danych" prompt="pełen etat - 1_x000a_pół etatu - 0,5 itd." sqref="D12">
      <formula1>0.5/0.8</formula1>
      <formula2>6</formula2>
    </dataValidation>
    <dataValidation type="custom" allowBlank="1" showInputMessage="1" showErrorMessage="1" error="Wynagrodzenie nie może być obniżone o więcej niż 50%. Wynagrodzenia nie może być niższe niż wysokość wynagrodzenia minimalnego z uwzględnieniem wymiaru czasu pracy." prompt="Wynagrodzenie nie może być obniżone o więcej niż 50%. Wynagrodzenia nie może być niższe niż wysokość wynagrodzenia minimalnego z uwzględnieniem wymiaru czasu pracy." sqref="I14">
      <formula1>AND(I14&gt;=G14/2,I14&gt;=2600*D14)</formula1>
    </dataValidation>
    <dataValidation type="decimal" allowBlank="1" showInputMessage="1" showErrorMessage="1" error="Dofinansowaniu nie podlegają wynagrodzenia wyższe niż 300%  ogłaszanego przez Prezesa GUS przeciętnego miesięcznego wynagrodzenia z poprzedniego kwartału. - (15 595,74 zł)" prompt="Dofinansowaniu nie podlegają wynagrodzenia wyższe niż 300%  ogłaszanego przez Prezesa GUS przeciętnego miesięcznego wynagrodzenia z poprzedniego kwartału. - (15595,74 zł)" sqref="G12:H12">
      <formula1>2600</formula1>
      <formula2>3*5198.58</formula2>
    </dataValidation>
    <dataValidation type="list" allowBlank="1" showInputMessage="1" showErrorMessage="1" sqref="R5">
      <formula1>$W$4:$W$6</formula1>
    </dataValidation>
    <dataValidation type="decimal" operator="greaterThanOrEqual" allowBlank="1" showInputMessage="1" showErrorMessage="1" error="Wynagrodzenie po obniżeniu wymiaru czasu pracy nie może być niższe niż wynagrodzenie minimalne z uwzględnieniem czasu pracy przed jego obniżeniem." prompt="Wynagrodzenie po obniżeniu wymiaru czasu pracy nie może być niższe niż wynagrodzenie minimalne z uwzględnieniem czasu pracy przed jego obniżeniem." sqref="M12:N12">
      <formula1>2600*K12</formula1>
    </dataValidation>
    <dataValidation allowBlank="1" showInputMessage="1" showErrorMessage="1" error="Wymiar czasu pracy byłby po obniżeniu o 20% mniejszy niż 0,5 etatu" promptTitle="w godzinach" sqref="F12"/>
    <dataValidation allowBlank="1" showInputMessage="1" showErrorMessage="1" promptTitle="godziny tygodniowo" sqref="F14"/>
    <dataValidation type="decimal" allowBlank="1" showInputMessage="1" showErrorMessage="1" error="można obniżyć wymiar czasu pracy maksymalnie do 20%" prompt="można obniżyć wymiar czasu pracy maksymalnie do 20%, nie więcej niż do 0,5 etatu,_x000a_" sqref="K12">
      <formula1>0.8*D12</formula1>
      <formula2>D12</formula2>
    </dataValidation>
    <dataValidation operator="lessThanOrEqual" allowBlank="1" showInputMessage="1" showErrorMessage="1" sqref="J12"/>
    <dataValidation type="decimal" operator="lessThanOrEqual" allowBlank="1" showInputMessage="1" showErrorMessage="1" prompt="można obniżyć wymiar czasu pracy maksymalnie do 20%, nie więcej niż do 0,5 etatu,_x000a_" sqref="I12">
      <formula1>20</formula1>
    </dataValidation>
    <dataValidation allowBlank="1" showInputMessage="1" showErrorMessage="1" error="Wymiar czasu pracy byłby po obniżeniu o 20% mniejszy niż 0,5 etatu" promptTitle="wymiar czasu pracy" prompt="w godzinach tygodniowo" sqref="E12"/>
    <dataValidation allowBlank="1" showInputMessage="1" showErrorMessage="1" promptTitle="wymiar czasu pracy" prompt="w godzinach tygodniowo" sqref="E14"/>
  </dataValidations>
  <hyperlinks>
    <hyperlink ref="AA20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założenia tarczy</vt:lpstr>
      <vt:lpstr>kalkulator tarczy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2020-04-29T09:57:19Z</dcterms:modified>
</cp:coreProperties>
</file>